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g448\Desktop\tecnologia peridood 2\"/>
    </mc:Choice>
  </mc:AlternateContent>
  <bookViews>
    <workbookView xWindow="600" yWindow="105" windowWidth="12120" windowHeight="8325"/>
  </bookViews>
  <sheets>
    <sheet name="Funciones 1" sheetId="6" r:id="rId1"/>
    <sheet name="Funciones 2" sheetId="2" r:id="rId2"/>
  </sheets>
  <calcPr calcId="152511"/>
  <fileRecoveryPr repairLoad="1"/>
</workbook>
</file>

<file path=xl/calcChain.xml><?xml version="1.0" encoding="utf-8"?>
<calcChain xmlns="http://schemas.openxmlformats.org/spreadsheetml/2006/main">
  <c r="N14" i="6" l="1"/>
  <c r="N15" i="6"/>
  <c r="N18" i="6"/>
  <c r="N19" i="6"/>
  <c r="N20" i="6"/>
  <c r="N21" i="6"/>
  <c r="N13" i="6"/>
  <c r="M21" i="6"/>
  <c r="M20" i="6"/>
  <c r="M19" i="6"/>
  <c r="M18" i="6"/>
  <c r="M17" i="6"/>
  <c r="M16" i="6"/>
  <c r="M15" i="6"/>
  <c r="M14" i="6"/>
  <c r="M13" i="6"/>
  <c r="L14" i="6"/>
  <c r="L15" i="6"/>
  <c r="L16" i="6"/>
  <c r="L17" i="6"/>
  <c r="L18" i="6"/>
  <c r="L19" i="6"/>
  <c r="L20" i="6"/>
  <c r="L21" i="6"/>
  <c r="L13" i="6"/>
  <c r="B23" i="6"/>
  <c r="B21" i="6"/>
  <c r="B22" i="6"/>
  <c r="B20" i="6"/>
  <c r="B18" i="2"/>
  <c r="B26" i="2"/>
  <c r="B27" i="2"/>
  <c r="B19" i="6"/>
  <c r="B18" i="6"/>
  <c r="B16" i="6"/>
  <c r="B15" i="6"/>
  <c r="B14" i="6"/>
  <c r="B13" i="6"/>
  <c r="B11" i="6"/>
  <c r="B10" i="6"/>
  <c r="B9" i="6"/>
  <c r="B7" i="6"/>
  <c r="B6" i="6"/>
  <c r="B5" i="6"/>
  <c r="B4" i="6"/>
  <c r="B3" i="6"/>
  <c r="B2" i="6"/>
  <c r="J14" i="6"/>
  <c r="J15" i="6"/>
  <c r="J16" i="6"/>
  <c r="J17" i="6"/>
  <c r="J18" i="6"/>
  <c r="J19" i="6"/>
  <c r="J20" i="6"/>
  <c r="J21" i="6"/>
  <c r="J13" i="6"/>
  <c r="B22" i="2"/>
  <c r="B28" i="2"/>
  <c r="B25" i="2"/>
  <c r="B24" i="2"/>
  <c r="B23" i="2"/>
  <c r="B21" i="2"/>
  <c r="B20" i="2"/>
  <c r="B19" i="2"/>
  <c r="B17" i="2"/>
  <c r="B16" i="2"/>
  <c r="B15" i="2"/>
  <c r="B14" i="2"/>
  <c r="B13" i="2"/>
  <c r="B12" i="2"/>
  <c r="B11" i="2"/>
</calcChain>
</file>

<file path=xl/sharedStrings.xml><?xml version="1.0" encoding="utf-8"?>
<sst xmlns="http://schemas.openxmlformats.org/spreadsheetml/2006/main" count="138" uniqueCount="104">
  <si>
    <t>CUESTIONARIO</t>
  </si>
  <si>
    <t>ALUMNOS</t>
  </si>
  <si>
    <t>INGLES</t>
  </si>
  <si>
    <t>FRANCÉS</t>
  </si>
  <si>
    <t>ALEMÁN</t>
  </si>
  <si>
    <t>ESPAÑOL</t>
  </si>
  <si>
    <t>PORTUGUÉS</t>
  </si>
  <si>
    <t>JUAN</t>
  </si>
  <si>
    <t>PEDRO</t>
  </si>
  <si>
    <t>ANDRES</t>
  </si>
  <si>
    <t>SANTIAGO</t>
  </si>
  <si>
    <t>ESTEBAN</t>
  </si>
  <si>
    <t>CARLOS</t>
  </si>
  <si>
    <t>SEBASTIÁN</t>
  </si>
  <si>
    <t>Solución</t>
  </si>
  <si>
    <r>
      <t>1.</t>
    </r>
    <r>
      <rPr>
        <sz val="7"/>
        <rFont val="Times New Roman"/>
        <family val="1"/>
      </rPr>
      <t xml:space="preserve"> </t>
    </r>
    <r>
      <rPr>
        <sz val="10"/>
        <rFont val="Times New Roman"/>
        <family val="1"/>
      </rPr>
      <t>PROMEDIO DE INGLES</t>
    </r>
  </si>
  <si>
    <r>
      <t>2.</t>
    </r>
    <r>
      <rPr>
        <sz val="10"/>
        <rFont val="Times New Roman"/>
        <family val="1"/>
      </rPr>
      <t>PROMEDIO DE FRANCÉS</t>
    </r>
  </si>
  <si>
    <r>
      <t>3.</t>
    </r>
    <r>
      <rPr>
        <sz val="10"/>
        <rFont val="Times New Roman"/>
        <family val="1"/>
      </rPr>
      <t>PROMEDIO DE JUAN</t>
    </r>
  </si>
  <si>
    <r>
      <t>4.</t>
    </r>
    <r>
      <rPr>
        <sz val="10"/>
        <rFont val="Times New Roman"/>
        <family val="1"/>
      </rPr>
      <t>PROMEDIO DE CARLOS</t>
    </r>
  </si>
  <si>
    <r>
      <t>5.</t>
    </r>
    <r>
      <rPr>
        <sz val="10"/>
        <rFont val="Times New Roman"/>
        <family val="1"/>
      </rPr>
      <t>PROMEDIO DE SANTIAGO</t>
    </r>
  </si>
  <si>
    <t>6.MÁXIMA NOTA</t>
  </si>
  <si>
    <r>
      <t>7.</t>
    </r>
    <r>
      <rPr>
        <sz val="10"/>
        <rFont val="Times New Roman"/>
        <family val="1"/>
      </rPr>
      <t>MÍNIMA NOTA</t>
    </r>
  </si>
  <si>
    <r>
      <t>8.</t>
    </r>
    <r>
      <rPr>
        <sz val="10"/>
        <rFont val="Times New Roman"/>
        <family val="1"/>
      </rPr>
      <t>CUANTO SUMAS LAS NOTAS MAYORES DE 3</t>
    </r>
  </si>
  <si>
    <t>10. RAÍZ QUINTA DE LA NOTA  DE ALEMÁN DE CARLOS</t>
  </si>
  <si>
    <t>11. NOTA DE ANDRÉS EN INGLES ELEVADA A LA 6</t>
  </si>
  <si>
    <t>12. CUAL ES LA MODA</t>
  </si>
  <si>
    <t>13. CUAL PROMEDIO DE TODAS LAS NOTAS</t>
  </si>
  <si>
    <t>14. CUAL EL PRODUCTO DE TODAS LAS NOTAS</t>
  </si>
  <si>
    <t>15. CUANTAS NOTAS HAY</t>
  </si>
  <si>
    <t>16. CUANTAS MAYORES DE 4,1</t>
  </si>
  <si>
    <t>17.CUANTAS NOTAS HAY MENORES DE 2,5</t>
  </si>
  <si>
    <t>18.CUANTO DA LA NOTA  DE CARLOS EN INGLES A LA 9</t>
  </si>
  <si>
    <t xml:space="preserve">FU N C I O N E S </t>
  </si>
  <si>
    <t>RESULTADO</t>
  </si>
  <si>
    <t>Cual es el promedio de las Notas finales de los alumnos</t>
  </si>
  <si>
    <t>Cual es la sumatoria de las notas1,2,3. de todo los alumnos</t>
  </si>
  <si>
    <t>Cual es la Mayor Nota Final de los alumnos</t>
  </si>
  <si>
    <t>Cual es el Menor de la Nota Final</t>
  </si>
  <si>
    <t>Cuantos Datos Hay (No  incluir Final, ni gen ni grado)</t>
  </si>
  <si>
    <t>Cual es el Seno de la nota 2 de Genobeba</t>
  </si>
  <si>
    <t>Cual es el Coseno de Oliodoro de la nota 3</t>
  </si>
  <si>
    <t>Cual es la Tangente de Cuasimodo de la nota 1</t>
  </si>
  <si>
    <t>Cual es el valor Absoluto de la nota final de Casimiro</t>
  </si>
  <si>
    <t>Escoger 1 numero aleatorio entre 0 y 100</t>
  </si>
  <si>
    <t>TABLA DE NOTAS</t>
  </si>
  <si>
    <t>Condicional 1</t>
  </si>
  <si>
    <t>Condicional 2</t>
  </si>
  <si>
    <t>Nombre</t>
  </si>
  <si>
    <t>Gen</t>
  </si>
  <si>
    <t>Grado</t>
  </si>
  <si>
    <t>Nota 1</t>
  </si>
  <si>
    <t>Nota 2</t>
  </si>
  <si>
    <t>Nota 3</t>
  </si>
  <si>
    <t>Final</t>
  </si>
  <si>
    <t>Apellidos</t>
  </si>
  <si>
    <t>Alumno Concatenado</t>
  </si>
  <si>
    <t>Estado</t>
  </si>
  <si>
    <t>Servicio Militar</t>
  </si>
  <si>
    <t>M</t>
  </si>
  <si>
    <t>Cual es la Raiz Cuadrada de la Nota 2 de Casimiro</t>
  </si>
  <si>
    <t>F</t>
  </si>
  <si>
    <t>Cual es la Raiz Cúbica de la Nota 3 de Horacio</t>
  </si>
  <si>
    <t>Reyes</t>
  </si>
  <si>
    <t>Cual es la Raiz Quinta de la nota1 de Horacio</t>
  </si>
  <si>
    <t>Gonzalez</t>
  </si>
  <si>
    <t>Cuantas Notas hay menores de 3</t>
  </si>
  <si>
    <t>Cuantas Notas hay menores o iguales de 3</t>
  </si>
  <si>
    <t>Cuanto suman las Notas Menores a 3</t>
  </si>
  <si>
    <t>Serna</t>
  </si>
  <si>
    <t>Cuantas Notas hay mayores a 9</t>
  </si>
  <si>
    <t>Hurtado</t>
  </si>
  <si>
    <t>Cuantas Notas hay mayores o iguales a 9</t>
  </si>
  <si>
    <t xml:space="preserve">Cuanto suman las Notas Mayores o iguales a 9 </t>
  </si>
  <si>
    <t>Concatenar Nombre y Apellido</t>
  </si>
  <si>
    <t>Elabore un condicional que indique si el estudiante aprobo o  No Aprobo el curso.</t>
  </si>
  <si>
    <t>Elabore un condicional que calcule si el estudiante presta servicio militar, teniendo en cuenta que el estudiante es de sexo Masculino, Esta en el grado 11 y si aprobo el curso.</t>
  </si>
  <si>
    <t>Cual es el valor Entero de Jaime de la nota1</t>
  </si>
  <si>
    <t>Cual es la potencia de Sandro con la nota1 elevada a la 5</t>
  </si>
  <si>
    <t>Redondear la nota1 de Jaime</t>
  </si>
  <si>
    <t>Suárez</t>
  </si>
  <si>
    <t>Perdomo</t>
  </si>
  <si>
    <t>Arbeláez</t>
  </si>
  <si>
    <t>Pinto</t>
  </si>
  <si>
    <t>Morales</t>
  </si>
  <si>
    <t>9.RAÍZ CUADRADA DE LA NOTA DE FRANCES DE ANDRÉS</t>
  </si>
  <si>
    <t xml:space="preserve">Sandro </t>
  </si>
  <si>
    <t xml:space="preserve">Natalia </t>
  </si>
  <si>
    <t xml:space="preserve">Heriberto </t>
  </si>
  <si>
    <t xml:space="preserve">Horacio </t>
  </si>
  <si>
    <t xml:space="preserve">Cuasimodo </t>
  </si>
  <si>
    <t xml:space="preserve">Genobeba </t>
  </si>
  <si>
    <t xml:space="preserve">Casimiro </t>
  </si>
  <si>
    <t xml:space="preserve">Chicho </t>
  </si>
  <si>
    <t xml:space="preserve">Carlos </t>
  </si>
  <si>
    <t>Aprobo</t>
  </si>
  <si>
    <t>Reprobo</t>
  </si>
  <si>
    <t>.</t>
  </si>
  <si>
    <t>Presta</t>
  </si>
  <si>
    <t>No Presta</t>
  </si>
  <si>
    <t>Servicio</t>
  </si>
  <si>
    <t>Militar</t>
  </si>
  <si>
    <t>POR FAVOR CONVERTIR ESTE TEXTO A MAYUSCULA</t>
  </si>
  <si>
    <t>por favor convertir este texto a minuscula</t>
  </si>
  <si>
    <t>Por Favor Agregue Mayuscula Inicial.  Gracias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</si>
</sst>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5" formatCode="_ * #,##0.00_ ;_ * \-#,##0.00_ ;_ * &quot;-&quot;??_ ;_ @_ "/>
    <numFmt numFmtId="197" formatCode="0.000"/>
    <numFmt numFmtId="198" formatCode="0.0"/>
    <numFmt numFmtId="211" formatCode="_ * #,##0.00000000000000_ ;_ * \-#,##0.00000000000000_ ;_ * &quot;-&quot;??_ ;_ @_ 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sz val="1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5" fontId="1" fillId="0" borderId="0" applyFont="0" applyFill="0" applyBorder="0" applyAlignment="0" applyProtection="0"/>
  </cellStyleXfs>
  <cellXfs count="36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49" fontId="0" fillId="0" borderId="0" xfId="0" applyNumberFormat="1"/>
    <xf numFmtId="0" fontId="0" fillId="0" borderId="0" xfId="0" applyFill="1" applyBorder="1"/>
    <xf numFmtId="0" fontId="0" fillId="7" borderId="0" xfId="0" applyFill="1"/>
    <xf numFmtId="0" fontId="0" fillId="7" borderId="2" xfId="0" applyFill="1" applyBorder="1"/>
    <xf numFmtId="0" fontId="8" fillId="7" borderId="2" xfId="0" applyFont="1" applyFill="1" applyBorder="1" applyAlignment="1">
      <alignment vertical="top" wrapText="1"/>
    </xf>
    <xf numFmtId="0" fontId="7" fillId="7" borderId="2" xfId="0" applyFont="1" applyFill="1" applyBorder="1"/>
    <xf numFmtId="0" fontId="7" fillId="9" borderId="2" xfId="0" applyFont="1" applyFill="1" applyBorder="1"/>
    <xf numFmtId="0" fontId="0" fillId="9" borderId="2" xfId="0" applyFill="1" applyBorder="1"/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center" vertical="top" wrapText="1"/>
    </xf>
    <xf numFmtId="0" fontId="2" fillId="11" borderId="2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5" fillId="12" borderId="2" xfId="0" applyFont="1" applyFill="1" applyBorder="1" applyAlignment="1">
      <alignment horizontal="left"/>
    </xf>
    <xf numFmtId="0" fontId="5" fillId="12" borderId="2" xfId="0" applyFont="1" applyFill="1" applyBorder="1"/>
    <xf numFmtId="0" fontId="5" fillId="12" borderId="2" xfId="0" applyFont="1" applyFill="1" applyBorder="1" applyAlignment="1">
      <alignment horizontal="justify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2" fontId="0" fillId="7" borderId="5" xfId="0" applyNumberFormat="1" applyFill="1" applyBorder="1"/>
    <xf numFmtId="197" fontId="0" fillId="0" borderId="0" xfId="0" applyNumberFormat="1"/>
    <xf numFmtId="2" fontId="0" fillId="9" borderId="2" xfId="0" applyNumberFormat="1" applyFill="1" applyBorder="1"/>
    <xf numFmtId="198" fontId="0" fillId="9" borderId="2" xfId="0" applyNumberFormat="1" applyFill="1" applyBorder="1"/>
    <xf numFmtId="185" fontId="2" fillId="3" borderId="2" xfId="1" applyNumberFormat="1" applyFont="1" applyFill="1" applyBorder="1"/>
    <xf numFmtId="185" fontId="7" fillId="4" borderId="2" xfId="1" applyNumberFormat="1" applyFont="1" applyFill="1" applyBorder="1"/>
    <xf numFmtId="185" fontId="0" fillId="8" borderId="2" xfId="1" applyNumberFormat="1" applyFont="1" applyFill="1" applyBorder="1"/>
    <xf numFmtId="185" fontId="0" fillId="8" borderId="6" xfId="1" applyNumberFormat="1" applyFont="1" applyFill="1" applyBorder="1"/>
    <xf numFmtId="185" fontId="0" fillId="0" borderId="0" xfId="1" applyNumberFormat="1" applyFont="1"/>
    <xf numFmtId="211" fontId="0" fillId="8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39"/>
  <sheetViews>
    <sheetView tabSelected="1" workbookViewId="0">
      <selection activeCell="H26" sqref="H26"/>
    </sheetView>
  </sheetViews>
  <sheetFormatPr defaultRowHeight="12.75" x14ac:dyDescent="0.2"/>
  <cols>
    <col min="1" max="1" width="51.7109375" bestFit="1" customWidth="1"/>
    <col min="2" max="2" width="24.140625" style="34" bestFit="1" customWidth="1"/>
    <col min="3" max="3" width="3.5703125" customWidth="1"/>
    <col min="4" max="4" width="13.7109375" customWidth="1"/>
    <col min="5" max="6" width="5.7109375" customWidth="1"/>
    <col min="7" max="7" width="6.5703125" customWidth="1"/>
    <col min="8" max="9" width="6" customWidth="1"/>
    <col min="10" max="10" width="5.85546875" customWidth="1"/>
    <col min="11" max="11" width="11.42578125" customWidth="1"/>
    <col min="12" max="12" width="18.85546875" bestFit="1" customWidth="1"/>
    <col min="13" max="13" width="12.140625" bestFit="1" customWidth="1"/>
    <col min="14" max="14" width="13" bestFit="1" customWidth="1"/>
    <col min="15" max="256" width="11.42578125" customWidth="1"/>
  </cols>
  <sheetData>
    <row r="1" spans="1:21" x14ac:dyDescent="0.2">
      <c r="A1" s="2" t="s">
        <v>32</v>
      </c>
      <c r="B1" s="30" t="s">
        <v>33</v>
      </c>
    </row>
    <row r="2" spans="1:21" x14ac:dyDescent="0.2">
      <c r="A2" s="9" t="s">
        <v>34</v>
      </c>
      <c r="B2" s="31">
        <f>AVERAGE(J13:J21)</f>
        <v>6.3103703703703697</v>
      </c>
    </row>
    <row r="3" spans="1:21" x14ac:dyDescent="0.2">
      <c r="A3" s="10" t="s">
        <v>35</v>
      </c>
      <c r="B3" s="32">
        <f>SUM(G13:I21)</f>
        <v>170.38000000000002</v>
      </c>
    </row>
    <row r="4" spans="1:21" x14ac:dyDescent="0.2">
      <c r="A4" s="10" t="s">
        <v>36</v>
      </c>
      <c r="B4" s="32">
        <f>J21</f>
        <v>8.5333333333333332</v>
      </c>
    </row>
    <row r="5" spans="1:21" x14ac:dyDescent="0.2">
      <c r="A5" s="10" t="s">
        <v>37</v>
      </c>
      <c r="B5" s="32">
        <f>J13</f>
        <v>3.9966666666666666</v>
      </c>
    </row>
    <row r="6" spans="1:21" x14ac:dyDescent="0.2">
      <c r="A6" s="10" t="s">
        <v>38</v>
      </c>
      <c r="B6" s="32">
        <f>COUNT(G13:I21)</f>
        <v>27</v>
      </c>
      <c r="R6" t="s">
        <v>94</v>
      </c>
      <c r="S6" t="s">
        <v>95</v>
      </c>
      <c r="T6" t="s">
        <v>99</v>
      </c>
      <c r="U6" t="s">
        <v>100</v>
      </c>
    </row>
    <row r="7" spans="1:21" x14ac:dyDescent="0.2">
      <c r="A7" s="10" t="s">
        <v>39</v>
      </c>
      <c r="B7" s="32">
        <f>SIN(H18)</f>
        <v>0.79848711262349026</v>
      </c>
      <c r="Q7" t="s">
        <v>58</v>
      </c>
      <c r="R7" t="s">
        <v>97</v>
      </c>
      <c r="S7" t="s">
        <v>98</v>
      </c>
    </row>
    <row r="8" spans="1:21" x14ac:dyDescent="0.2">
      <c r="A8" s="10" t="s">
        <v>40</v>
      </c>
      <c r="B8" s="32">
        <v>0</v>
      </c>
      <c r="Q8" t="s">
        <v>58</v>
      </c>
      <c r="R8" t="s">
        <v>97</v>
      </c>
      <c r="S8" t="s">
        <v>98</v>
      </c>
    </row>
    <row r="9" spans="1:21" x14ac:dyDescent="0.2">
      <c r="A9" s="10" t="s">
        <v>41</v>
      </c>
      <c r="B9" s="32">
        <f>TAN(G17)</f>
        <v>-0.74702229723866032</v>
      </c>
      <c r="Q9" t="s">
        <v>58</v>
      </c>
      <c r="R9" t="s">
        <v>97</v>
      </c>
      <c r="S9" t="s">
        <v>98</v>
      </c>
    </row>
    <row r="10" spans="1:21" x14ac:dyDescent="0.2">
      <c r="A10" s="10" t="s">
        <v>42</v>
      </c>
      <c r="B10" s="35">
        <f>AVERAGE(G19:I19)</f>
        <v>6.166666666666667</v>
      </c>
      <c r="Q10" t="s">
        <v>58</v>
      </c>
      <c r="R10" t="s">
        <v>97</v>
      </c>
      <c r="S10" t="s">
        <v>98</v>
      </c>
    </row>
    <row r="11" spans="1:21" x14ac:dyDescent="0.2">
      <c r="A11" s="10" t="s">
        <v>43</v>
      </c>
      <c r="B11" s="32">
        <f ca="1">RANDBETWEEN(1,100)</f>
        <v>34</v>
      </c>
      <c r="D11" s="22" t="s">
        <v>44</v>
      </c>
      <c r="E11" s="23"/>
      <c r="F11" s="23"/>
      <c r="G11" s="23"/>
      <c r="H11" s="23"/>
      <c r="I11" s="23"/>
      <c r="J11" s="24"/>
      <c r="M11" s="3" t="s">
        <v>45</v>
      </c>
      <c r="N11" s="3" t="s">
        <v>46</v>
      </c>
      <c r="Q11" t="s">
        <v>58</v>
      </c>
      <c r="R11" t="s">
        <v>97</v>
      </c>
      <c r="S11" t="s">
        <v>98</v>
      </c>
    </row>
    <row r="12" spans="1:21" x14ac:dyDescent="0.2">
      <c r="A12" s="12" t="s">
        <v>76</v>
      </c>
      <c r="B12" s="32">
        <v>0</v>
      </c>
      <c r="D12" s="4" t="s">
        <v>47</v>
      </c>
      <c r="E12" s="5" t="s">
        <v>48</v>
      </c>
      <c r="F12" s="5" t="s">
        <v>49</v>
      </c>
      <c r="G12" s="5" t="s">
        <v>50</v>
      </c>
      <c r="H12" s="5" t="s">
        <v>51</v>
      </c>
      <c r="I12" s="5" t="s">
        <v>52</v>
      </c>
      <c r="J12" s="5" t="s">
        <v>53</v>
      </c>
      <c r="K12" s="5" t="s">
        <v>54</v>
      </c>
      <c r="L12" s="5" t="s">
        <v>55</v>
      </c>
      <c r="M12" s="6" t="s">
        <v>56</v>
      </c>
      <c r="N12" s="5" t="s">
        <v>57</v>
      </c>
      <c r="Q12" t="s">
        <v>58</v>
      </c>
      <c r="R12" t="s">
        <v>97</v>
      </c>
      <c r="S12" t="s">
        <v>98</v>
      </c>
    </row>
    <row r="13" spans="1:21" x14ac:dyDescent="0.2">
      <c r="A13" s="12" t="s">
        <v>77</v>
      </c>
      <c r="B13" s="32">
        <f>POWER(G13,5)</f>
        <v>32</v>
      </c>
      <c r="D13" s="13" t="s">
        <v>85</v>
      </c>
      <c r="E13" s="14" t="s">
        <v>58</v>
      </c>
      <c r="F13" s="14">
        <v>10</v>
      </c>
      <c r="G13" s="14">
        <v>2</v>
      </c>
      <c r="H13" s="14">
        <v>8.49</v>
      </c>
      <c r="I13" s="14">
        <v>1.5</v>
      </c>
      <c r="J13" s="28">
        <f>AVERAGE(G13:I13)</f>
        <v>3.9966666666666666</v>
      </c>
      <c r="K13" s="13" t="s">
        <v>79</v>
      </c>
      <c r="L13" s="14" t="str">
        <f>CONCATENATE(D13,K13)</f>
        <v>Sandro Suárez</v>
      </c>
      <c r="M13" s="14" t="str">
        <f>IF(J13&gt;6,R6,S6)</f>
        <v>Reprobo</v>
      </c>
      <c r="N13" s="14" t="str">
        <f>IF(E13=Q7,R7,S7)</f>
        <v>Presta</v>
      </c>
      <c r="Q13" t="s">
        <v>58</v>
      </c>
      <c r="R13" t="s">
        <v>97</v>
      </c>
      <c r="S13" t="s">
        <v>98</v>
      </c>
    </row>
    <row r="14" spans="1:21" x14ac:dyDescent="0.2">
      <c r="A14" s="12" t="s">
        <v>59</v>
      </c>
      <c r="B14" s="32">
        <f>SQRT(H19)</f>
        <v>3</v>
      </c>
      <c r="D14" s="14" t="s">
        <v>86</v>
      </c>
      <c r="E14" s="14" t="s">
        <v>60</v>
      </c>
      <c r="F14" s="14">
        <v>11</v>
      </c>
      <c r="G14" s="14">
        <v>3</v>
      </c>
      <c r="H14" s="14">
        <v>8.5</v>
      </c>
      <c r="I14" s="14">
        <v>7.8</v>
      </c>
      <c r="J14" s="28">
        <f t="shared" ref="J14:J21" si="0">AVERAGE(G14:I14)</f>
        <v>6.4333333333333336</v>
      </c>
      <c r="K14" s="13" t="s">
        <v>80</v>
      </c>
      <c r="L14" s="14" t="str">
        <f t="shared" ref="L14:L21" si="1">CONCATENATE(D14,K14)</f>
        <v>Natalia Perdomo</v>
      </c>
      <c r="M14" s="14" t="str">
        <f>IF(J14&gt;6,R6,S6)</f>
        <v>Aprobo</v>
      </c>
      <c r="N14" s="14" t="str">
        <f>IF(E14=Q8,R8,S8)</f>
        <v>No Presta</v>
      </c>
      <c r="Q14" t="s">
        <v>58</v>
      </c>
      <c r="R14" t="s">
        <v>97</v>
      </c>
      <c r="S14" t="s">
        <v>98</v>
      </c>
    </row>
    <row r="15" spans="1:21" x14ac:dyDescent="0.2">
      <c r="A15" s="10" t="s">
        <v>61</v>
      </c>
      <c r="B15" s="32">
        <f>POWER(I16,1/3)</f>
        <v>1.9999999999999998</v>
      </c>
      <c r="D15" s="14" t="s">
        <v>87</v>
      </c>
      <c r="E15" s="14" t="s">
        <v>58</v>
      </c>
      <c r="F15" s="14">
        <v>10</v>
      </c>
      <c r="G15" s="14">
        <v>7</v>
      </c>
      <c r="H15" s="14">
        <v>3.8</v>
      </c>
      <c r="I15" s="14">
        <v>9.1</v>
      </c>
      <c r="J15" s="28">
        <f t="shared" si="0"/>
        <v>6.6333333333333329</v>
      </c>
      <c r="K15" s="14" t="s">
        <v>62</v>
      </c>
      <c r="L15" s="14" t="str">
        <f t="shared" si="1"/>
        <v>Heriberto Reyes</v>
      </c>
      <c r="M15" s="14" t="str">
        <f>IF(J15&gt;6,R6,S6)</f>
        <v>Aprobo</v>
      </c>
      <c r="N15" s="14" t="str">
        <f t="shared" ref="N14:N21" si="2">IF(E15=Q9,R9,S9)</f>
        <v>Presta</v>
      </c>
      <c r="Q15" t="s">
        <v>58</v>
      </c>
      <c r="R15" t="s">
        <v>97</v>
      </c>
      <c r="S15" t="s">
        <v>98</v>
      </c>
    </row>
    <row r="16" spans="1:21" x14ac:dyDescent="0.2">
      <c r="A16" s="10" t="s">
        <v>63</v>
      </c>
      <c r="B16" s="32">
        <f>POWER(G16,1/5)</f>
        <v>1.2619146889603865</v>
      </c>
      <c r="D16" s="14" t="s">
        <v>88</v>
      </c>
      <c r="E16" s="14" t="s">
        <v>58</v>
      </c>
      <c r="F16" s="14">
        <v>11</v>
      </c>
      <c r="G16" s="14">
        <v>3.2</v>
      </c>
      <c r="H16" s="14">
        <v>4.99</v>
      </c>
      <c r="I16" s="14">
        <v>8</v>
      </c>
      <c r="J16" s="28">
        <f t="shared" si="0"/>
        <v>5.3966666666666674</v>
      </c>
      <c r="K16" s="13" t="s">
        <v>81</v>
      </c>
      <c r="L16" s="14" t="str">
        <f t="shared" si="1"/>
        <v>Horacio Arbeláez</v>
      </c>
      <c r="M16" s="14" t="str">
        <f>IF(J16&gt;6,R6,S6)</f>
        <v>Reprobo</v>
      </c>
      <c r="N16" s="14" t="s">
        <v>98</v>
      </c>
    </row>
    <row r="17" spans="1:15" x14ac:dyDescent="0.2">
      <c r="A17" s="12" t="s">
        <v>78</v>
      </c>
      <c r="B17" s="32">
        <v>0</v>
      </c>
      <c r="D17" s="14" t="s">
        <v>89</v>
      </c>
      <c r="E17" s="14" t="s">
        <v>58</v>
      </c>
      <c r="F17" s="14">
        <v>11</v>
      </c>
      <c r="G17" s="14">
        <v>2.5</v>
      </c>
      <c r="H17" s="14">
        <v>2.25</v>
      </c>
      <c r="I17" s="14">
        <v>9.5</v>
      </c>
      <c r="J17" s="28">
        <f t="shared" si="0"/>
        <v>4.75</v>
      </c>
      <c r="K17" s="14" t="s">
        <v>64</v>
      </c>
      <c r="L17" s="14" t="str">
        <f t="shared" si="1"/>
        <v>Cuasimodo Gonzalez</v>
      </c>
      <c r="M17" s="14" t="str">
        <f>IF(J17&gt;6,R6,S6)</f>
        <v>Reprobo</v>
      </c>
      <c r="N17" s="14" t="s">
        <v>98</v>
      </c>
    </row>
    <row r="18" spans="1:15" x14ac:dyDescent="0.2">
      <c r="A18" s="10" t="s">
        <v>65</v>
      </c>
      <c r="B18" s="32">
        <f>COUNT(G13,I13,G17,H17,G22)</f>
        <v>4</v>
      </c>
      <c r="D18" s="14" t="s">
        <v>90</v>
      </c>
      <c r="E18" s="14" t="s">
        <v>60</v>
      </c>
      <c r="F18" s="14">
        <v>10</v>
      </c>
      <c r="G18" s="14">
        <v>4.9000000000000004</v>
      </c>
      <c r="H18" s="14">
        <v>8.5</v>
      </c>
      <c r="I18" s="14">
        <v>9.5</v>
      </c>
      <c r="J18" s="28">
        <f t="shared" si="0"/>
        <v>7.6333333333333329</v>
      </c>
      <c r="K18" s="13" t="s">
        <v>82</v>
      </c>
      <c r="L18" s="14" t="str">
        <f t="shared" si="1"/>
        <v>Genobeba Pinto</v>
      </c>
      <c r="M18" s="14" t="str">
        <f>IF(J18&gt;6,R6,S6)</f>
        <v>Aprobo</v>
      </c>
      <c r="N18" s="14" t="str">
        <f t="shared" si="2"/>
        <v>No Presta</v>
      </c>
    </row>
    <row r="19" spans="1:15" x14ac:dyDescent="0.2">
      <c r="A19" s="10" t="s">
        <v>66</v>
      </c>
      <c r="B19" s="32">
        <f>COUNT(G13,I13,G14,G17,H17,G19,)</f>
        <v>7</v>
      </c>
      <c r="D19" s="14" t="s">
        <v>91</v>
      </c>
      <c r="E19" s="14" t="s">
        <v>58</v>
      </c>
      <c r="F19" s="14">
        <v>11</v>
      </c>
      <c r="G19" s="14">
        <v>3</v>
      </c>
      <c r="H19" s="14">
        <v>9</v>
      </c>
      <c r="I19" s="29">
        <v>6.5</v>
      </c>
      <c r="J19" s="28">
        <f t="shared" si="0"/>
        <v>6.166666666666667</v>
      </c>
      <c r="K19" s="13" t="s">
        <v>83</v>
      </c>
      <c r="L19" s="14" t="str">
        <f t="shared" si="1"/>
        <v>Casimiro Morales</v>
      </c>
      <c r="M19" s="14" t="str">
        <f>IF(J19&gt;6,R6,S6)</f>
        <v>Aprobo</v>
      </c>
      <c r="N19" s="14" t="str">
        <f t="shared" si="2"/>
        <v>Presta</v>
      </c>
    </row>
    <row r="20" spans="1:15" x14ac:dyDescent="0.2">
      <c r="A20" s="10" t="s">
        <v>67</v>
      </c>
      <c r="B20" s="32">
        <f>SUM(G13,I13,G17:H17,)</f>
        <v>8.25</v>
      </c>
      <c r="D20" s="14" t="s">
        <v>92</v>
      </c>
      <c r="E20" s="14" t="s">
        <v>58</v>
      </c>
      <c r="F20" s="14">
        <v>11</v>
      </c>
      <c r="G20" s="14">
        <v>4.5</v>
      </c>
      <c r="H20" s="14">
        <v>9.75</v>
      </c>
      <c r="I20" s="14">
        <v>7.5</v>
      </c>
      <c r="J20" s="28">
        <f t="shared" si="0"/>
        <v>7.25</v>
      </c>
      <c r="K20" s="14" t="s">
        <v>68</v>
      </c>
      <c r="L20" s="14" t="str">
        <f t="shared" si="1"/>
        <v>Chicho Serna</v>
      </c>
      <c r="M20" s="14" t="str">
        <f>IF(J20&gt;6,R6,S6)</f>
        <v>Aprobo</v>
      </c>
      <c r="N20" s="14" t="str">
        <f t="shared" si="2"/>
        <v>Presta</v>
      </c>
    </row>
    <row r="21" spans="1:15" x14ac:dyDescent="0.2">
      <c r="A21" s="10" t="s">
        <v>69</v>
      </c>
      <c r="B21" s="32">
        <f>COUNT(G13:I13,G14:I14,G15:H15,G16:I16,G17:H17,G18:H18,G19:G21,I19:I20)</f>
        <v>20</v>
      </c>
      <c r="D21" s="13" t="s">
        <v>93</v>
      </c>
      <c r="E21" s="14" t="s">
        <v>58</v>
      </c>
      <c r="F21" s="14">
        <v>11</v>
      </c>
      <c r="G21" s="14">
        <v>6.2</v>
      </c>
      <c r="H21" s="14">
        <v>10</v>
      </c>
      <c r="I21" s="14">
        <v>9.4</v>
      </c>
      <c r="J21" s="28">
        <f t="shared" si="0"/>
        <v>8.5333333333333332</v>
      </c>
      <c r="K21" s="14" t="s">
        <v>70</v>
      </c>
      <c r="L21" s="14" t="str">
        <f t="shared" si="1"/>
        <v>Carlos Hurtado</v>
      </c>
      <c r="M21" s="14" t="str">
        <f>IF(J21&gt;6,R6,S6)</f>
        <v>Aprobo</v>
      </c>
      <c r="N21" s="14" t="str">
        <f t="shared" si="2"/>
        <v>Presta</v>
      </c>
    </row>
    <row r="22" spans="1:15" x14ac:dyDescent="0.2">
      <c r="A22" s="10" t="s">
        <v>71</v>
      </c>
      <c r="B22" s="32">
        <f>COUNT(I15,I17:I18,H20,H21,I21,H19,)</f>
        <v>8</v>
      </c>
      <c r="J22" s="27"/>
      <c r="M22" t="s">
        <v>96</v>
      </c>
    </row>
    <row r="23" spans="1:15" x14ac:dyDescent="0.2">
      <c r="A23" s="10" t="s">
        <v>72</v>
      </c>
      <c r="B23" s="32">
        <f>SUM(H20,H21,I21,H19,I18,I17,I15,)</f>
        <v>66.25</v>
      </c>
      <c r="N23" s="7"/>
      <c r="O23" s="7"/>
    </row>
    <row r="24" spans="1:15" x14ac:dyDescent="0.2">
      <c r="A24" s="11" t="s">
        <v>73</v>
      </c>
      <c r="B24" s="32"/>
      <c r="N24" s="7"/>
      <c r="O24" s="7"/>
    </row>
    <row r="25" spans="1:15" ht="25.5" x14ac:dyDescent="0.2">
      <c r="A25" s="11" t="s">
        <v>74</v>
      </c>
      <c r="B25" s="32"/>
      <c r="N25" s="7"/>
      <c r="O25" s="7"/>
    </row>
    <row r="26" spans="1:15" ht="38.25" x14ac:dyDescent="0.2">
      <c r="A26" s="11" t="s">
        <v>75</v>
      </c>
      <c r="B26" s="33"/>
      <c r="N26" s="7"/>
      <c r="O26" s="7"/>
    </row>
    <row r="27" spans="1:15" x14ac:dyDescent="0.2">
      <c r="A27" s="11" t="s">
        <v>101</v>
      </c>
      <c r="B27" s="25"/>
      <c r="C27" s="25"/>
      <c r="D27" s="25"/>
      <c r="E27" s="25"/>
      <c r="F27" s="25"/>
      <c r="G27" s="25"/>
      <c r="H27" s="25"/>
      <c r="N27" s="7"/>
      <c r="O27" s="7"/>
    </row>
    <row r="28" spans="1:15" x14ac:dyDescent="0.2">
      <c r="A28" s="11" t="s">
        <v>102</v>
      </c>
      <c r="B28" s="25"/>
      <c r="C28" s="25"/>
      <c r="D28" s="25"/>
      <c r="E28" s="25"/>
      <c r="F28" s="25"/>
      <c r="G28" s="25"/>
      <c r="H28" s="25"/>
      <c r="N28" s="7"/>
      <c r="O28" s="7"/>
    </row>
    <row r="29" spans="1:15" x14ac:dyDescent="0.2">
      <c r="A29" s="11" t="s">
        <v>103</v>
      </c>
      <c r="B29" s="25"/>
      <c r="C29" s="25"/>
      <c r="D29" s="25"/>
      <c r="E29" s="25"/>
      <c r="F29" s="25"/>
      <c r="G29" s="25"/>
      <c r="H29" s="25"/>
      <c r="N29" s="7"/>
      <c r="O29" s="7"/>
    </row>
    <row r="30" spans="1:15" x14ac:dyDescent="0.2">
      <c r="A30" s="8"/>
    </row>
    <row r="31" spans="1:15" x14ac:dyDescent="0.2">
      <c r="A31" s="8"/>
    </row>
    <row r="32" spans="1:15" x14ac:dyDescent="0.2">
      <c r="A32" s="8"/>
    </row>
    <row r="33" spans="1:1" x14ac:dyDescent="0.2">
      <c r="A33" s="8"/>
    </row>
    <row r="34" spans="1:1" x14ac:dyDescent="0.2">
      <c r="A34" s="8"/>
    </row>
    <row r="35" spans="1:1" x14ac:dyDescent="0.2">
      <c r="A35" s="8"/>
    </row>
    <row r="36" spans="1:1" x14ac:dyDescent="0.2">
      <c r="A36" s="8"/>
    </row>
    <row r="37" spans="1:1" x14ac:dyDescent="0.2">
      <c r="A37" s="8"/>
    </row>
    <row r="38" spans="1:1" x14ac:dyDescent="0.2">
      <c r="A38" s="8"/>
    </row>
    <row r="39" spans="1:1" x14ac:dyDescent="0.2">
      <c r="A39" s="8"/>
    </row>
  </sheetData>
  <mergeCells count="4">
    <mergeCell ref="D11:J11"/>
    <mergeCell ref="B27:H27"/>
    <mergeCell ref="B28:H28"/>
    <mergeCell ref="B29:H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28"/>
  <sheetViews>
    <sheetView workbookViewId="0">
      <selection activeCell="C21" sqref="C21"/>
    </sheetView>
  </sheetViews>
  <sheetFormatPr defaultRowHeight="12.75" x14ac:dyDescent="0.2"/>
  <cols>
    <col min="1" max="1" width="50" customWidth="1"/>
    <col min="2" max="256" width="11.42578125" customWidth="1"/>
  </cols>
  <sheetData>
    <row r="1" spans="1:7" ht="25.5" x14ac:dyDescent="0.2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B2" s="15" t="s">
        <v>7</v>
      </c>
      <c r="C2" s="16">
        <v>4.5</v>
      </c>
      <c r="D2" s="16">
        <v>3.6</v>
      </c>
      <c r="E2" s="16">
        <v>2.9</v>
      </c>
      <c r="F2" s="16">
        <v>3.6</v>
      </c>
      <c r="G2" s="16">
        <v>4.7</v>
      </c>
    </row>
    <row r="3" spans="1:7" x14ac:dyDescent="0.2">
      <c r="B3" s="15" t="s">
        <v>8</v>
      </c>
      <c r="C3" s="16">
        <v>2.1</v>
      </c>
      <c r="D3" s="16">
        <v>4.8</v>
      </c>
      <c r="E3" s="16">
        <v>2.2000000000000002</v>
      </c>
      <c r="F3" s="16">
        <v>2.5</v>
      </c>
      <c r="G3" s="16">
        <v>1.5</v>
      </c>
    </row>
    <row r="4" spans="1:7" x14ac:dyDescent="0.2">
      <c r="B4" s="15" t="s">
        <v>9</v>
      </c>
      <c r="C4" s="16">
        <v>2.2000000000000002</v>
      </c>
      <c r="D4" s="16">
        <v>4.2</v>
      </c>
      <c r="E4" s="16">
        <v>2.1</v>
      </c>
      <c r="F4" s="16">
        <v>2.8</v>
      </c>
      <c r="G4" s="16">
        <v>1.1000000000000001</v>
      </c>
    </row>
    <row r="5" spans="1:7" x14ac:dyDescent="0.2">
      <c r="B5" s="15" t="s">
        <v>10</v>
      </c>
      <c r="C5" s="16">
        <v>1.1000000000000001</v>
      </c>
      <c r="D5" s="16">
        <v>4.0999999999999996</v>
      </c>
      <c r="E5" s="16">
        <v>2.6</v>
      </c>
      <c r="F5" s="16">
        <v>3.6</v>
      </c>
      <c r="G5" s="16">
        <v>2.1</v>
      </c>
    </row>
    <row r="6" spans="1:7" x14ac:dyDescent="0.2">
      <c r="B6" s="15" t="s">
        <v>11</v>
      </c>
      <c r="C6" s="16">
        <v>4.8</v>
      </c>
      <c r="D6" s="16">
        <v>3.7</v>
      </c>
      <c r="E6" s="16">
        <v>3.1</v>
      </c>
      <c r="F6" s="16">
        <v>3.4</v>
      </c>
      <c r="G6" s="16">
        <v>2.2000000000000002</v>
      </c>
    </row>
    <row r="7" spans="1:7" x14ac:dyDescent="0.2">
      <c r="B7" s="15" t="s">
        <v>12</v>
      </c>
      <c r="C7" s="16">
        <v>4.7</v>
      </c>
      <c r="D7" s="16">
        <v>3.6</v>
      </c>
      <c r="E7" s="16">
        <v>3.7</v>
      </c>
      <c r="F7" s="16">
        <v>4.8</v>
      </c>
      <c r="G7" s="16">
        <v>3.2</v>
      </c>
    </row>
    <row r="8" spans="1:7" x14ac:dyDescent="0.2">
      <c r="B8" s="15" t="s">
        <v>13</v>
      </c>
      <c r="C8" s="16">
        <v>1.2</v>
      </c>
      <c r="D8" s="16">
        <v>3.5</v>
      </c>
      <c r="E8" s="16">
        <v>3.9</v>
      </c>
      <c r="F8" s="16">
        <v>4.0999999999999996</v>
      </c>
      <c r="G8" s="16">
        <v>4.8</v>
      </c>
    </row>
    <row r="10" spans="1:7" x14ac:dyDescent="0.2">
      <c r="A10" s="17" t="s">
        <v>0</v>
      </c>
      <c r="B10" s="18" t="s">
        <v>14</v>
      </c>
    </row>
    <row r="11" spans="1:7" x14ac:dyDescent="0.2">
      <c r="A11" s="19" t="s">
        <v>15</v>
      </c>
      <c r="B11" s="26">
        <f>SUM(C2:C8)/7</f>
        <v>2.9428571428571426</v>
      </c>
    </row>
    <row r="12" spans="1:7" x14ac:dyDescent="0.2">
      <c r="A12" s="19" t="s">
        <v>16</v>
      </c>
      <c r="B12" s="26">
        <f>SUM(D2:D8)/7</f>
        <v>3.9285714285714293</v>
      </c>
    </row>
    <row r="13" spans="1:7" x14ac:dyDescent="0.2">
      <c r="A13" s="19" t="s">
        <v>17</v>
      </c>
      <c r="B13" s="26">
        <f>SUM(C2:G2)/5</f>
        <v>3.8600000000000003</v>
      </c>
    </row>
    <row r="14" spans="1:7" x14ac:dyDescent="0.2">
      <c r="A14" s="19" t="s">
        <v>18</v>
      </c>
      <c r="B14" s="26">
        <f>SUM(C7:G7)/5</f>
        <v>4</v>
      </c>
    </row>
    <row r="15" spans="1:7" x14ac:dyDescent="0.2">
      <c r="A15" s="19" t="s">
        <v>19</v>
      </c>
      <c r="B15" s="26">
        <f>SUM(C5:G5)/5</f>
        <v>2.6999999999999997</v>
      </c>
    </row>
    <row r="16" spans="1:7" x14ac:dyDescent="0.2">
      <c r="A16" s="19" t="s">
        <v>20</v>
      </c>
      <c r="B16" s="26">
        <f>D3</f>
        <v>4.8</v>
      </c>
    </row>
    <row r="17" spans="1:2" x14ac:dyDescent="0.2">
      <c r="A17" s="19" t="s">
        <v>21</v>
      </c>
      <c r="B17" s="26">
        <f>C5</f>
        <v>1.1000000000000001</v>
      </c>
    </row>
    <row r="18" spans="1:2" x14ac:dyDescent="0.2">
      <c r="A18" s="19" t="s">
        <v>22</v>
      </c>
      <c r="B18" s="26">
        <f>SUM(C2,D2,F2,G2,D3,D4,D5,F5,C6,D6,E6,F6,C7,D7,E7:G7,D8:G8)</f>
        <v>84.4</v>
      </c>
    </row>
    <row r="19" spans="1:2" x14ac:dyDescent="0.2">
      <c r="A19" s="19" t="s">
        <v>84</v>
      </c>
      <c r="B19" s="26">
        <f>SQRT(D4)</f>
        <v>2.0493901531919199</v>
      </c>
    </row>
    <row r="20" spans="1:2" x14ac:dyDescent="0.2">
      <c r="A20" s="20" t="s">
        <v>23</v>
      </c>
      <c r="B20" s="26">
        <f>POWER(E7,1/5)</f>
        <v>1.2990933056386602</v>
      </c>
    </row>
    <row r="21" spans="1:2" x14ac:dyDescent="0.2">
      <c r="A21" s="20" t="s">
        <v>24</v>
      </c>
      <c r="B21" s="26">
        <f>POWER(C4,6)</f>
        <v>113.37990400000005</v>
      </c>
    </row>
    <row r="22" spans="1:2" x14ac:dyDescent="0.2">
      <c r="A22" s="20" t="s">
        <v>25</v>
      </c>
      <c r="B22" s="26">
        <f>_xlfn.MODE.SNGL(C2:G8)</f>
        <v>3.6</v>
      </c>
    </row>
    <row r="23" spans="1:2" x14ac:dyDescent="0.2">
      <c r="A23" s="20" t="s">
        <v>26</v>
      </c>
      <c r="B23" s="26">
        <f>SUM(C2:G8)/35</f>
        <v>3.2285714285714291</v>
      </c>
    </row>
    <row r="24" spans="1:2" x14ac:dyDescent="0.2">
      <c r="A24" s="20" t="s">
        <v>27</v>
      </c>
      <c r="B24" s="26">
        <f>SUM(C2:G8)</f>
        <v>113.00000000000001</v>
      </c>
    </row>
    <row r="25" spans="1:2" x14ac:dyDescent="0.2">
      <c r="A25" s="20" t="s">
        <v>28</v>
      </c>
      <c r="B25" s="26">
        <f>COUNT(C2:G8)</f>
        <v>35</v>
      </c>
    </row>
    <row r="26" spans="1:2" ht="13.5" customHeight="1" x14ac:dyDescent="0.2">
      <c r="A26" s="21" t="s">
        <v>29</v>
      </c>
      <c r="B26" s="26">
        <f>COUNT(C2,G2,D3,D4,C6,C7,F7,G8,)</f>
        <v>9</v>
      </c>
    </row>
    <row r="27" spans="1:2" ht="12.75" customHeight="1" x14ac:dyDescent="0.2">
      <c r="A27" s="21" t="s">
        <v>30</v>
      </c>
      <c r="B27" s="26">
        <f>COUNT(D19C3:C4,E3:E4,G3,G4,C5,G5:G6,C8,)</f>
        <v>9</v>
      </c>
    </row>
    <row r="28" spans="1:2" x14ac:dyDescent="0.2">
      <c r="A28" s="20" t="s">
        <v>31</v>
      </c>
      <c r="B28" s="26">
        <f>POWER(C7,9)</f>
        <v>1119130.4731027677</v>
      </c>
    </row>
  </sheetData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Funciones 1</vt:lpstr>
      <vt:lpstr>Funciones 2</vt:lpstr>
    </vt:vector>
  </TitlesOfParts>
  <Company>GS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</dc:creator>
  <cp:lastModifiedBy>Aleg448</cp:lastModifiedBy>
  <dcterms:created xsi:type="dcterms:W3CDTF">2005-04-05T14:04:39Z</dcterms:created>
  <dcterms:modified xsi:type="dcterms:W3CDTF">2014-07-14T17:02:47Z</dcterms:modified>
</cp:coreProperties>
</file>